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en HdeC\Dropbox\Buff Your Finances\Marketing\"/>
    </mc:Choice>
  </mc:AlternateContent>
  <bookViews>
    <workbookView xWindow="0" yWindow="0" windowWidth="28800" windowHeight="13020"/>
  </bookViews>
  <sheets>
    <sheet name="Instructions and Notes" sheetId="2" r:id="rId1"/>
    <sheet name="Calculator" sheetId="1" r:id="rId2"/>
    <sheet name="Tax Brackets" sheetId="3" r:id="rId3"/>
    <sheet name="Statu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28" i="3"/>
  <c r="D29" i="3" s="1"/>
  <c r="D30" i="3" s="1"/>
  <c r="D31" i="3" s="1"/>
  <c r="D32" i="3" s="1"/>
  <c r="D33" i="3" s="1"/>
  <c r="D34" i="3" s="1"/>
  <c r="D19" i="3"/>
  <c r="D20" i="3" s="1"/>
  <c r="D21" i="3" s="1"/>
  <c r="D22" i="3" s="1"/>
  <c r="D23" i="3" s="1"/>
  <c r="D24" i="3" s="1"/>
  <c r="D25" i="3" s="1"/>
  <c r="B17" i="1" l="1"/>
  <c r="B13" i="1"/>
  <c r="A13" i="1"/>
  <c r="B16" i="1" l="1"/>
  <c r="B18" i="1" s="1"/>
  <c r="B19" i="1" l="1"/>
  <c r="B20" i="1" s="1"/>
  <c r="C8" i="3"/>
  <c r="C7" i="3"/>
  <c r="C9" i="3" l="1"/>
  <c r="B24" i="1" s="1"/>
  <c r="B25" i="1" s="1"/>
  <c r="B26" i="1" s="1"/>
  <c r="B23" i="1"/>
</calcChain>
</file>

<file path=xl/sharedStrings.xml><?xml version="1.0" encoding="utf-8"?>
<sst xmlns="http://schemas.openxmlformats.org/spreadsheetml/2006/main" count="52" uniqueCount="47">
  <si>
    <t>Ad revenue</t>
  </si>
  <si>
    <t>Tips</t>
  </si>
  <si>
    <t>Subs</t>
  </si>
  <si>
    <t>Comparison to goal</t>
  </si>
  <si>
    <t>Monthly Total Income</t>
  </si>
  <si>
    <t>Stream Stats</t>
  </si>
  <si>
    <t>Bits</t>
  </si>
  <si>
    <t>State Tax Rate</t>
  </si>
  <si>
    <t>Monthly Income Goal</t>
  </si>
  <si>
    <t>Monthly Sub Income</t>
  </si>
  <si>
    <t>Income/sub</t>
  </si>
  <si>
    <t>Tips per 1000 views</t>
  </si>
  <si>
    <t>Ad revenue per 1000 views</t>
  </si>
  <si>
    <t>Number of views per stream</t>
  </si>
  <si>
    <t>Days Streamed per Month</t>
  </si>
  <si>
    <t>Single</t>
  </si>
  <si>
    <t>Married</t>
  </si>
  <si>
    <t>Monthly Business Expenses</t>
  </si>
  <si>
    <t>Monthly Total Stream Income</t>
  </si>
  <si>
    <t>Bits per 1000 views</t>
  </si>
  <si>
    <t>Monthly Stream Taxable Income</t>
  </si>
  <si>
    <t>Stream Pre Tax Totals</t>
  </si>
  <si>
    <t>Effective Federal Tax Rate</t>
  </si>
  <si>
    <t>4. US only for tax rates. All figures in US dollars</t>
  </si>
  <si>
    <t>Post Tax Take Home</t>
  </si>
  <si>
    <t>Status</t>
  </si>
  <si>
    <t>Income Tax</t>
  </si>
  <si>
    <t>From</t>
  </si>
  <si>
    <t>Rate</t>
  </si>
  <si>
    <t>Cumulative</t>
  </si>
  <si>
    <t>Marginal Rate</t>
  </si>
  <si>
    <t>Effective Rate</t>
  </si>
  <si>
    <t>Annual Stream Taxable Income</t>
  </si>
  <si>
    <t>Other Post Tax Income</t>
  </si>
  <si>
    <t xml:space="preserve">Contact: </t>
  </si>
  <si>
    <t>(805) 267-9016</t>
  </si>
  <si>
    <t>Galen@buffyourfinances.com</t>
  </si>
  <si>
    <t>Monthly Income (non subs)</t>
  </si>
  <si>
    <t>3. If you earn more than $127k your taxes should be lower than shown</t>
  </si>
  <si>
    <t>Instructions</t>
  </si>
  <si>
    <t>Notes</t>
  </si>
  <si>
    <t>1. Orange-ish colored cells are for your input, everything else is a formula.</t>
  </si>
  <si>
    <t>2. "Other Post Tax Income" is anything you earn that you want to add in. Day job, GameWisp, YouTube revenue, lottery winnings</t>
  </si>
  <si>
    <t>3. If there's something else you want added, use the contact information on this page and let me know</t>
  </si>
  <si>
    <t>2. This doesn't include growth and obviously you'd hope the channel will grow.</t>
  </si>
  <si>
    <t>This is intended as a tool for you to test out what you might earn, including taxes, at different points in your stream. It won't do your taxes for you!</t>
  </si>
  <si>
    <t>1. Taxes are based on 2018 rates and while the federal taxes should be fairly accurate the state is an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</si>
</sst>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54DDEF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5" fillId="3" borderId="2" applyNumberFormat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3"/>
    <xf numFmtId="44" fontId="0" fillId="0" borderId="0" xfId="1" applyFont="1"/>
    <xf numFmtId="44" fontId="2" fillId="2" borderId="1" xfId="1" applyFont="1" applyFill="1" applyBorder="1"/>
    <xf numFmtId="44" fontId="0" fillId="0" borderId="0" xfId="0" applyNumberFormat="1"/>
    <xf numFmtId="10" fontId="2" fillId="2" borderId="0" xfId="2" applyNumberFormat="1" applyFont="1" applyFill="1" applyBorder="1"/>
    <xf numFmtId="10" fontId="0" fillId="0" borderId="0" xfId="2" applyNumberFormat="1" applyFo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0" fillId="0" borderId="0" xfId="0" applyNumberFormat="1"/>
    <xf numFmtId="164" fontId="0" fillId="0" borderId="0" xfId="0" applyNumberFormat="1"/>
    <xf numFmtId="164" fontId="5" fillId="3" borderId="2" xfId="4" applyNumberFormat="1"/>
    <xf numFmtId="44" fontId="5" fillId="3" borderId="2" xfId="1" applyFont="1" applyFill="1" applyBorder="1"/>
    <xf numFmtId="0" fontId="4" fillId="4" borderId="0" xfId="0" applyFont="1" applyFill="1"/>
    <xf numFmtId="0" fontId="0" fillId="0" borderId="0" xfId="0" applyAlignment="1">
      <alignment horizontal="right"/>
    </xf>
    <xf numFmtId="0" fontId="2" fillId="2" borderId="1" xfId="3" applyAlignment="1">
      <alignment horizontal="right"/>
    </xf>
    <xf numFmtId="0" fontId="7" fillId="0" borderId="0" xfId="5"/>
    <xf numFmtId="0" fontId="8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6">
    <cellStyle name="Currency" xfId="1" builtinId="4"/>
    <cellStyle name="Hyperlink" xfId="5" builtinId="8"/>
    <cellStyle name="Input" xfId="3" builtinId="20"/>
    <cellStyle name="Normal" xfId="0" builtinId="0"/>
    <cellStyle name="Output" xfId="4" builtinId="21"/>
    <cellStyle name="Percent" xfId="2" builtinId="5"/>
  </cellStyles>
  <dxfs count="10">
    <dxf>
      <numFmt numFmtId="0" formatCode="General"/>
    </dxf>
    <dxf>
      <numFmt numFmtId="13" formatCode="0%"/>
    </dxf>
    <dxf>
      <numFmt numFmtId="3" formatCode="#,##0"/>
    </dxf>
    <dxf>
      <border outline="0">
        <bottom style="thin">
          <color indexed="64"/>
        </bottom>
      </border>
    </dxf>
    <dxf>
      <numFmt numFmtId="4" formatCode="#,##0.00"/>
    </dxf>
    <dxf>
      <numFmt numFmtId="13" formatCode="0%"/>
    </dxf>
    <dxf>
      <numFmt numFmtId="3" formatCode="#,##0"/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54DDEF"/>
      <color rgb="FFFFD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2</xdr:row>
      <xdr:rowOff>0</xdr:rowOff>
    </xdr:from>
    <xdr:to>
      <xdr:col>21</xdr:col>
      <xdr:colOff>180382</xdr:colOff>
      <xdr:row>25</xdr:row>
      <xdr:rowOff>189909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375" y="0"/>
          <a:ext cx="4742857" cy="47238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Single" displayName="Single" ref="B18:D25" totalsRowShown="0" headerRowBorderDxfId="7">
  <autoFilter ref="B18:D25"/>
  <tableColumns count="3">
    <tableColumn id="1" name="From" dataDxfId="6"/>
    <tableColumn id="2" name="Rate" dataDxfId="5"/>
    <tableColumn id="3" name="Cumulative" dataDxfId="4">
      <calculatedColumnFormula>IFERROR(ROUND((Single[[#This Row],[From]]-OFFSET(Single[[#This Row],[From]],-1,0))*OFFSET(Single[[#This Row],[Cumulative]],-1,-1),2)+OFFSET(Single[[#This Row],[Cumulative]],-1,0),0)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Married" displayName="Married" ref="B27:D34" totalsRowShown="0" headerRowBorderDxfId="3">
  <autoFilter ref="B27:D34"/>
  <tableColumns count="3">
    <tableColumn id="1" name="From" dataDxfId="2"/>
    <tableColumn id="2" name="Rate" dataDxfId="1"/>
    <tableColumn id="3" name="Cumulative" dataDxfId="0">
      <calculatedColumnFormula>IFERROR(ROUND((Married[[#This Row],[From]]-OFFSET(Married[[#This Row],[From]],-1,0))*OFFSET(Married[[#This Row],[Cumulative]],-1,-1),2)+OFFSET(Married[[#This Row],[Cumulative]],-1,0),0)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len@buffyourfinance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krate.com/finance/taxes/check-taxes-in-your-state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120" zoomScaleNormal="120" workbookViewId="0">
      <selection activeCell="I11" sqref="I11"/>
    </sheetView>
  </sheetViews>
  <sheetFormatPr defaultRowHeight="15" x14ac:dyDescent="0.25"/>
  <cols>
    <col min="7" max="7" width="10.5703125" customWidth="1"/>
  </cols>
  <sheetData>
    <row r="1" spans="1:8" x14ac:dyDescent="0.25">
      <c r="A1" t="s">
        <v>45</v>
      </c>
    </row>
    <row r="3" spans="1:8" ht="21" x14ac:dyDescent="0.35">
      <c r="A3" s="19" t="s">
        <v>39</v>
      </c>
      <c r="B3" s="19"/>
      <c r="C3" s="19"/>
      <c r="D3" s="19"/>
      <c r="E3" s="19"/>
      <c r="F3" s="19"/>
      <c r="G3" s="19"/>
    </row>
    <row r="4" spans="1:8" x14ac:dyDescent="0.25">
      <c r="A4" t="s">
        <v>41</v>
      </c>
      <c r="H4" s="1"/>
    </row>
    <row r="6" spans="1:8" x14ac:dyDescent="0.25">
      <c r="A6" t="s">
        <v>42</v>
      </c>
    </row>
    <row r="8" spans="1:8" x14ac:dyDescent="0.25">
      <c r="A8" t="s">
        <v>43</v>
      </c>
    </row>
    <row r="17" spans="1:16" ht="21" x14ac:dyDescent="0.35">
      <c r="A17" s="19" t="s">
        <v>40</v>
      </c>
      <c r="B17" s="19"/>
      <c r="C17" s="19"/>
      <c r="D17" s="19"/>
      <c r="E17" s="19"/>
      <c r="F17" s="19"/>
      <c r="G17" s="19"/>
      <c r="H17" s="19"/>
    </row>
    <row r="18" spans="1:16" x14ac:dyDescent="0.25">
      <c r="A18" t="s">
        <v>46</v>
      </c>
    </row>
    <row r="20" spans="1:16" x14ac:dyDescent="0.25">
      <c r="A20" t="s">
        <v>44</v>
      </c>
    </row>
    <row r="22" spans="1:16" x14ac:dyDescent="0.25">
      <c r="A22" t="s">
        <v>38</v>
      </c>
    </row>
    <row r="24" spans="1:16" x14ac:dyDescent="0.25">
      <c r="A24" t="s">
        <v>23</v>
      </c>
    </row>
    <row r="28" spans="1:16" x14ac:dyDescent="0.25">
      <c r="O28" t="s">
        <v>34</v>
      </c>
      <c r="P28" t="s">
        <v>35</v>
      </c>
    </row>
    <row r="29" spans="1:16" x14ac:dyDescent="0.25">
      <c r="P29" s="18" t="s">
        <v>36</v>
      </c>
    </row>
  </sheetData>
  <mergeCells count="2">
    <mergeCell ref="A3:G3"/>
    <mergeCell ref="A17:H17"/>
  </mergeCells>
  <hyperlinks>
    <hyperlink ref="P29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6"/>
  <sheetViews>
    <sheetView workbookViewId="0">
      <selection activeCell="D18" sqref="D18"/>
    </sheetView>
  </sheetViews>
  <sheetFormatPr defaultRowHeight="15" x14ac:dyDescent="0.25"/>
  <cols>
    <col min="1" max="1" width="30.140625" bestFit="1" customWidth="1"/>
    <col min="2" max="2" width="11.28515625" bestFit="1" customWidth="1"/>
    <col min="3" max="3" width="10.140625" customWidth="1"/>
    <col min="4" max="4" width="27.42578125" bestFit="1" customWidth="1"/>
    <col min="5" max="5" width="25.85546875" bestFit="1" customWidth="1"/>
    <col min="6" max="6" width="14.85546875" bestFit="1" customWidth="1"/>
  </cols>
  <sheetData>
    <row r="4" spans="1:6" ht="23.25" x14ac:dyDescent="0.35">
      <c r="A4" s="20" t="s">
        <v>5</v>
      </c>
      <c r="B4" s="20"/>
      <c r="C4" s="20"/>
      <c r="D4" s="20"/>
      <c r="E4" s="20"/>
      <c r="F4" s="20"/>
    </row>
    <row r="5" spans="1:6" x14ac:dyDescent="0.25">
      <c r="A5" t="s">
        <v>13</v>
      </c>
      <c r="B5" s="1">
        <v>2500</v>
      </c>
      <c r="E5" t="s">
        <v>8</v>
      </c>
      <c r="F5" s="3">
        <v>3000</v>
      </c>
    </row>
    <row r="6" spans="1:6" x14ac:dyDescent="0.25">
      <c r="A6" t="s">
        <v>12</v>
      </c>
      <c r="B6" s="3">
        <v>1</v>
      </c>
      <c r="E6" t="s">
        <v>14</v>
      </c>
      <c r="F6" s="1">
        <v>26</v>
      </c>
    </row>
    <row r="7" spans="1:6" x14ac:dyDescent="0.25">
      <c r="A7" t="s">
        <v>11</v>
      </c>
      <c r="B7" s="3">
        <v>5</v>
      </c>
      <c r="E7" t="s">
        <v>17</v>
      </c>
      <c r="F7" s="3">
        <v>300</v>
      </c>
    </row>
    <row r="8" spans="1:6" x14ac:dyDescent="0.25">
      <c r="A8" t="s">
        <v>19</v>
      </c>
      <c r="B8" s="1">
        <v>500</v>
      </c>
    </row>
    <row r="9" spans="1:6" x14ac:dyDescent="0.25">
      <c r="A9" t="s">
        <v>25</v>
      </c>
      <c r="B9" s="17" t="s">
        <v>15</v>
      </c>
    </row>
    <row r="10" spans="1:6" x14ac:dyDescent="0.25">
      <c r="A10" s="18" t="s">
        <v>7</v>
      </c>
      <c r="B10" s="5">
        <v>0.05</v>
      </c>
    </row>
    <row r="12" spans="1:6" ht="18.75" x14ac:dyDescent="0.3">
      <c r="A12" s="15" t="s">
        <v>0</v>
      </c>
      <c r="B12" s="15" t="s">
        <v>1</v>
      </c>
      <c r="C12" s="15" t="s">
        <v>6</v>
      </c>
      <c r="D12" s="15" t="s">
        <v>33</v>
      </c>
      <c r="E12" s="15" t="s">
        <v>2</v>
      </c>
      <c r="F12" s="15" t="s">
        <v>10</v>
      </c>
    </row>
    <row r="13" spans="1:6" x14ac:dyDescent="0.25">
      <c r="A13" s="2">
        <f>B6*(B5/1000)*F6</f>
        <v>65</v>
      </c>
      <c r="B13" s="2">
        <f>B7*(B5/1000)*F6</f>
        <v>325</v>
      </c>
      <c r="C13" s="2">
        <f>B8*(B5/1000)*F6*0.01</f>
        <v>325</v>
      </c>
      <c r="D13" s="3">
        <v>1000</v>
      </c>
      <c r="E13" s="1">
        <v>500</v>
      </c>
      <c r="F13" s="3">
        <v>2.5</v>
      </c>
    </row>
    <row r="15" spans="1:6" ht="23.25" x14ac:dyDescent="0.35">
      <c r="A15" s="20" t="s">
        <v>21</v>
      </c>
      <c r="B15" s="20"/>
      <c r="C15" s="20"/>
      <c r="D15" s="20"/>
      <c r="E15" s="20"/>
      <c r="F15" s="20"/>
    </row>
    <row r="16" spans="1:6" x14ac:dyDescent="0.25">
      <c r="A16" t="s">
        <v>37</v>
      </c>
      <c r="B16" s="2">
        <f>B13+A13+C13</f>
        <v>715</v>
      </c>
      <c r="C16" s="2"/>
    </row>
    <row r="17" spans="1:6" x14ac:dyDescent="0.25">
      <c r="A17" t="s">
        <v>9</v>
      </c>
      <c r="B17" s="2">
        <f>E13*2.5</f>
        <v>1250</v>
      </c>
      <c r="C17" s="2"/>
    </row>
    <row r="18" spans="1:6" x14ac:dyDescent="0.25">
      <c r="A18" t="s">
        <v>18</v>
      </c>
      <c r="B18" s="4">
        <f>B16+B17</f>
        <v>1965</v>
      </c>
    </row>
    <row r="19" spans="1:6" x14ac:dyDescent="0.25">
      <c r="A19" t="s">
        <v>20</v>
      </c>
      <c r="B19" s="4">
        <f>MAX(0,B18-F7-(0.0765*B18))</f>
        <v>1514.6775</v>
      </c>
    </row>
    <row r="20" spans="1:6" x14ac:dyDescent="0.25">
      <c r="A20" t="s">
        <v>32</v>
      </c>
      <c r="B20" s="4">
        <f>B19*12</f>
        <v>18176.13</v>
      </c>
    </row>
    <row r="22" spans="1:6" ht="23.25" x14ac:dyDescent="0.35">
      <c r="A22" s="20" t="s">
        <v>24</v>
      </c>
      <c r="B22" s="20"/>
      <c r="C22" s="20"/>
      <c r="D22" s="20"/>
      <c r="E22" s="20"/>
      <c r="F22" s="20"/>
    </row>
    <row r="23" spans="1:6" x14ac:dyDescent="0.25">
      <c r="A23" t="s">
        <v>26</v>
      </c>
      <c r="B23" s="2">
        <f ca="1">'Tax Brackets'!C7</f>
        <v>1990.6356000000001</v>
      </c>
    </row>
    <row r="24" spans="1:6" x14ac:dyDescent="0.25">
      <c r="A24" t="s">
        <v>22</v>
      </c>
      <c r="B24" s="6">
        <f ca="1">'Tax Brackets'!C9</f>
        <v>0.10951922108831748</v>
      </c>
    </row>
    <row r="25" spans="1:6" x14ac:dyDescent="0.25">
      <c r="A25" t="s">
        <v>4</v>
      </c>
      <c r="B25" s="4">
        <f ca="1">B19*(1-B24-B10-0.153)+D13</f>
        <v>2041.3116674999999</v>
      </c>
    </row>
    <row r="26" spans="1:6" x14ac:dyDescent="0.25">
      <c r="A26" t="s">
        <v>3</v>
      </c>
      <c r="B26" s="2">
        <f ca="1">B25-F5</f>
        <v>-958.68833250000012</v>
      </c>
    </row>
    <row r="36" spans="3:3" x14ac:dyDescent="0.25">
      <c r="C36" s="2"/>
    </row>
  </sheetData>
  <mergeCells count="3">
    <mergeCell ref="A4:F4"/>
    <mergeCell ref="A15:F15"/>
    <mergeCell ref="A22:F22"/>
  </mergeCells>
  <conditionalFormatting sqref="C36 B26">
    <cfRule type="cellIs" dxfId="9" priority="1" operator="greaterThan">
      <formula>0</formula>
    </cfRule>
    <cfRule type="cellIs" dxfId="8" priority="2" operator="lessThan">
      <formula>0</formula>
    </cfRule>
  </conditionalFormatting>
  <hyperlinks>
    <hyperlink ref="A10" r:id="rId1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Status!$A$1:$A$2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34"/>
  <sheetViews>
    <sheetView workbookViewId="0">
      <selection activeCell="C7" sqref="C7"/>
    </sheetView>
  </sheetViews>
  <sheetFormatPr defaultRowHeight="15" x14ac:dyDescent="0.25"/>
  <cols>
    <col min="1" max="3" width="12.5703125" bestFit="1" customWidth="1"/>
    <col min="4" max="4" width="14.85546875" bestFit="1" customWidth="1"/>
    <col min="5" max="5" width="12.5703125" bestFit="1" customWidth="1"/>
    <col min="7" max="7" width="12.5703125" bestFit="1" customWidth="1"/>
    <col min="12" max="13" width="12.5703125" customWidth="1"/>
  </cols>
  <sheetData>
    <row r="7" spans="1:3" x14ac:dyDescent="0.25">
      <c r="B7" t="s">
        <v>26</v>
      </c>
      <c r="C7" s="14">
        <f ca="1">VLOOKUP(Calculator!B20,INDIRECT(Calculator!B9),3,TRUE)+((Calculator!B20-VLOOKUP(Calculator!B20,INDIRECT(Calculator!B9),1,TRUE))*VLOOKUP(Calculator!B20,INDIRECT(Calculator!B9),2,TRUE))</f>
        <v>1990.6356000000001</v>
      </c>
    </row>
    <row r="8" spans="1:3" x14ac:dyDescent="0.25">
      <c r="B8" t="s">
        <v>30</v>
      </c>
      <c r="C8" s="13">
        <f ca="1">VLOOKUP(Calculator!B20,INDIRECT(Calculator!B9),2,TRUE)</f>
        <v>0.12</v>
      </c>
    </row>
    <row r="9" spans="1:3" x14ac:dyDescent="0.25">
      <c r="B9" t="s">
        <v>31</v>
      </c>
      <c r="C9" s="13">
        <f ca="1">C7/Calculator!B20</f>
        <v>0.10951922108831748</v>
      </c>
    </row>
    <row r="13" spans="1:3" x14ac:dyDescent="0.25">
      <c r="A13" s="6"/>
    </row>
    <row r="18" spans="2:13" x14ac:dyDescent="0.25">
      <c r="B18" s="7" t="s">
        <v>27</v>
      </c>
      <c r="C18" s="7" t="s">
        <v>28</v>
      </c>
      <c r="D18" s="8" t="s">
        <v>29</v>
      </c>
    </row>
    <row r="19" spans="2:13" x14ac:dyDescent="0.25">
      <c r="B19" s="9">
        <v>0</v>
      </c>
      <c r="C19" s="10">
        <v>0.1</v>
      </c>
      <c r="D19" s="11">
        <f ca="1">IFERROR(ROUND((Single[[#This Row],[From]]-OFFSET(Single[[#This Row],[From]],-1,0))*OFFSET(Single[[#This Row],[Cumulative]],-1,-1),2)+OFFSET(Single[[#This Row],[Cumulative]],-1,0),0)</f>
        <v>0</v>
      </c>
    </row>
    <row r="20" spans="2:13" x14ac:dyDescent="0.25">
      <c r="B20" s="9">
        <v>9525</v>
      </c>
      <c r="C20" s="10">
        <v>0.12</v>
      </c>
      <c r="D20" s="11">
        <f ca="1">IFERROR(ROUND((Single[[#This Row],[From]]-OFFSET(Single[[#This Row],[From]],-1,0))*OFFSET(Single[[#This Row],[Cumulative]],-1,-1),2)+OFFSET(Single[[#This Row],[Cumulative]],-1,0),0)</f>
        <v>952.5</v>
      </c>
    </row>
    <row r="21" spans="2:13" x14ac:dyDescent="0.25">
      <c r="B21" s="9">
        <v>38700</v>
      </c>
      <c r="C21" s="10">
        <v>0.22</v>
      </c>
      <c r="D21" s="11">
        <f ca="1">IFERROR(ROUND((Single[[#This Row],[From]]-OFFSET(Single[[#This Row],[From]],-1,0))*OFFSET(Single[[#This Row],[Cumulative]],-1,-1),2)+OFFSET(Single[[#This Row],[Cumulative]],-1,0),0)</f>
        <v>4453.5</v>
      </c>
    </row>
    <row r="22" spans="2:13" x14ac:dyDescent="0.25">
      <c r="B22" s="9">
        <v>82501</v>
      </c>
      <c r="C22" s="10">
        <v>0.24</v>
      </c>
      <c r="D22" s="11">
        <f ca="1">IFERROR(ROUND((Single[[#This Row],[From]]-OFFSET(Single[[#This Row],[From]],-1,0))*OFFSET(Single[[#This Row],[Cumulative]],-1,-1),2)+OFFSET(Single[[#This Row],[Cumulative]],-1,0),0)</f>
        <v>14089.72</v>
      </c>
    </row>
    <row r="23" spans="2:13" x14ac:dyDescent="0.25">
      <c r="B23" s="9">
        <v>157501</v>
      </c>
      <c r="C23" s="10">
        <v>0.32</v>
      </c>
      <c r="D23" s="11">
        <f ca="1">IFERROR(ROUND((Single[[#This Row],[From]]-OFFSET(Single[[#This Row],[From]],-1,0))*OFFSET(Single[[#This Row],[Cumulative]],-1,-1),2)+OFFSET(Single[[#This Row],[Cumulative]],-1,0),0)</f>
        <v>32089.72</v>
      </c>
    </row>
    <row r="24" spans="2:13" x14ac:dyDescent="0.25">
      <c r="B24" s="9">
        <v>200000</v>
      </c>
      <c r="C24" s="10">
        <v>0.35</v>
      </c>
      <c r="D24" s="11">
        <f ca="1">IFERROR(ROUND((Single[[#This Row],[From]]-OFFSET(Single[[#This Row],[From]],-1,0))*OFFSET(Single[[#This Row],[Cumulative]],-1,-1),2)+OFFSET(Single[[#This Row],[Cumulative]],-1,0),0)</f>
        <v>45689.4</v>
      </c>
      <c r="L24" s="2"/>
      <c r="M24" s="2"/>
    </row>
    <row r="25" spans="2:13" x14ac:dyDescent="0.25">
      <c r="B25" s="9">
        <v>500000</v>
      </c>
      <c r="C25" s="12">
        <v>0.37</v>
      </c>
      <c r="D25" s="11">
        <f ca="1">IFERROR(ROUND((Single[[#This Row],[From]]-OFFSET(Single[[#This Row],[From]],-1,0))*OFFSET(Single[[#This Row],[Cumulative]],-1,-1),2)+OFFSET(Single[[#This Row],[Cumulative]],-1,0),0)</f>
        <v>150689.4</v>
      </c>
    </row>
    <row r="27" spans="2:13" x14ac:dyDescent="0.25">
      <c r="B27" s="7" t="s">
        <v>27</v>
      </c>
      <c r="C27" s="7" t="s">
        <v>28</v>
      </c>
      <c r="D27" s="8" t="s">
        <v>29</v>
      </c>
    </row>
    <row r="28" spans="2:13" x14ac:dyDescent="0.25">
      <c r="B28" s="9">
        <v>0</v>
      </c>
      <c r="C28" s="10">
        <v>0.1</v>
      </c>
      <c r="D28">
        <f ca="1">IFERROR(ROUND((Married[[#This Row],[From]]-OFFSET(Married[[#This Row],[From]],-1,0))*OFFSET(Married[[#This Row],[Cumulative]],-1,-1),2)+OFFSET(Married[[#This Row],[Cumulative]],-1,0),0)</f>
        <v>0</v>
      </c>
    </row>
    <row r="29" spans="2:13" x14ac:dyDescent="0.25">
      <c r="B29" s="9">
        <v>19051</v>
      </c>
      <c r="C29" s="10">
        <v>0.12</v>
      </c>
      <c r="D29" s="11">
        <f ca="1">IFERROR(ROUND((Married[[#This Row],[From]]-OFFSET(Married[[#This Row],[From]],-1,0))*OFFSET(Married[[#This Row],[Cumulative]],-1,-1),2)+OFFSET(Married[[#This Row],[Cumulative]],-1,0),0)</f>
        <v>1905.1</v>
      </c>
    </row>
    <row r="30" spans="2:13" x14ac:dyDescent="0.25">
      <c r="B30" s="9">
        <v>77401</v>
      </c>
      <c r="C30" s="10">
        <v>0.22</v>
      </c>
      <c r="D30" s="11">
        <f ca="1">IFERROR(ROUND((Married[[#This Row],[From]]-OFFSET(Married[[#This Row],[From]],-1,0))*OFFSET(Married[[#This Row],[Cumulative]],-1,-1),2)+OFFSET(Married[[#This Row],[Cumulative]],-1,0),0)</f>
        <v>8907.1</v>
      </c>
    </row>
    <row r="31" spans="2:13" x14ac:dyDescent="0.25">
      <c r="B31" s="9">
        <v>165001</v>
      </c>
      <c r="C31" s="10">
        <v>0.24</v>
      </c>
      <c r="D31" s="11">
        <f ca="1">IFERROR(ROUND((Married[[#This Row],[From]]-OFFSET(Married[[#This Row],[From]],-1,0))*OFFSET(Married[[#This Row],[Cumulative]],-1,-1),2)+OFFSET(Married[[#This Row],[Cumulative]],-1,0),0)</f>
        <v>28179.1</v>
      </c>
    </row>
    <row r="32" spans="2:13" x14ac:dyDescent="0.25">
      <c r="B32" s="9">
        <v>315001</v>
      </c>
      <c r="C32" s="10">
        <v>0.32</v>
      </c>
      <c r="D32" s="11">
        <f ca="1">IFERROR(ROUND((Married[[#This Row],[From]]-OFFSET(Married[[#This Row],[From]],-1,0))*OFFSET(Married[[#This Row],[Cumulative]],-1,-1),2)+OFFSET(Married[[#This Row],[Cumulative]],-1,0),0)</f>
        <v>64179.1</v>
      </c>
    </row>
    <row r="33" spans="2:4" x14ac:dyDescent="0.25">
      <c r="B33" s="9">
        <v>400001</v>
      </c>
      <c r="C33" s="10">
        <v>0.35</v>
      </c>
      <c r="D33" s="11">
        <f ca="1">IFERROR(ROUND((Married[[#This Row],[From]]-OFFSET(Married[[#This Row],[From]],-1,0))*OFFSET(Married[[#This Row],[Cumulative]],-1,-1),2)+OFFSET(Married[[#This Row],[Cumulative]],-1,0),0)</f>
        <v>91379.1</v>
      </c>
    </row>
    <row r="34" spans="2:4" x14ac:dyDescent="0.25">
      <c r="B34" s="9">
        <v>600000</v>
      </c>
      <c r="C34" s="12">
        <v>0.37</v>
      </c>
      <c r="D34" s="11">
        <f ca="1">IFERROR(ROUND((Married[[#This Row],[From]]-OFFSET(Married[[#This Row],[From]],-1,0))*OFFSET(Married[[#This Row],[Cumulative]],-1,-1),2)+OFFSET(Married[[#This Row],[Cumulative]],-1,0),0)</f>
        <v>161378.75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5" sqref="E25"/>
    </sheetView>
  </sheetViews>
  <sheetFormatPr defaultRowHeight="15" x14ac:dyDescent="0.25"/>
  <sheetData>
    <row r="1" spans="1:1" x14ac:dyDescent="0.25">
      <c r="A1" s="16" t="s">
        <v>15</v>
      </c>
    </row>
    <row r="2" spans="1:1" x14ac:dyDescent="0.25">
      <c r="A2" s="16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 and Notes</vt:lpstr>
      <vt:lpstr>Calculator</vt:lpstr>
      <vt:lpstr>Tax Brackets</vt:lpstr>
      <vt:lpstr>Status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Galen HdeC</dc:creator>
  <cp:lastModifiedBy>Galen HdeC</cp:lastModifiedBy>
  <dcterms:created xsi:type="dcterms:W3CDTF">2017-02-01T20:33:06Z</dcterms:created>
  <dcterms:modified xsi:type="dcterms:W3CDTF">2018-03-04T21:00:12Z</dcterms:modified>
</cp:coreProperties>
</file>