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en HdeC\Dropbox\Buff Your Finances\Forms\Calculators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_FilterDatabase" localSheetId="0" hidden="1">Sheet1!$B$29:$C$33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S38" i="1"/>
  <c r="F18" i="1" l="1"/>
  <c r="G18" i="1"/>
  <c r="J18" i="1" s="1"/>
  <c r="H18" i="1"/>
  <c r="I18" i="1"/>
  <c r="F19" i="1"/>
  <c r="H19" i="1" s="1"/>
  <c r="G19" i="1"/>
  <c r="F25" i="1"/>
  <c r="G25" i="1" s="1"/>
  <c r="M23" i="1"/>
  <c r="F17" i="1"/>
  <c r="H17" i="1" s="1"/>
  <c r="G17" i="1"/>
  <c r="F8" i="1"/>
  <c r="G8" i="1" s="1"/>
  <c r="H8" i="1" s="1"/>
  <c r="I8" i="1" s="1"/>
  <c r="J8" i="1" s="1"/>
  <c r="K8" i="1" s="1"/>
  <c r="F9" i="1"/>
  <c r="G9" i="1"/>
  <c r="H9" i="1"/>
  <c r="I9" i="1" s="1"/>
  <c r="J9" i="1" s="1"/>
  <c r="K9" i="1" s="1"/>
  <c r="F10" i="1"/>
  <c r="G10" i="1" s="1"/>
  <c r="H10" i="1" s="1"/>
  <c r="I10" i="1" s="1"/>
  <c r="J10" i="1" s="1"/>
  <c r="K10" i="1" s="1"/>
  <c r="F12" i="1"/>
  <c r="G12" i="1"/>
  <c r="H12" i="1"/>
  <c r="I12" i="1" s="1"/>
  <c r="J12" i="1" s="1"/>
  <c r="K12" i="1" s="1"/>
  <c r="D4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D5" i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D6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D7" i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D3" i="1"/>
  <c r="E3" i="1"/>
  <c r="F3" i="1" s="1"/>
  <c r="G3" i="1" s="1"/>
  <c r="H3" i="1" s="1"/>
  <c r="I3" i="1" s="1"/>
  <c r="J3" i="1" s="1"/>
  <c r="K3" i="1" s="1"/>
  <c r="K18" i="1" l="1"/>
  <c r="I19" i="1"/>
  <c r="J19" i="1" s="1"/>
  <c r="I25" i="1"/>
  <c r="J25" i="1" s="1"/>
  <c r="K25" i="1" s="1"/>
  <c r="H25" i="1"/>
  <c r="I17" i="1"/>
  <c r="J17" i="1" s="1"/>
  <c r="E36" i="1"/>
  <c r="K19" i="1" l="1"/>
  <c r="K17" i="1"/>
  <c r="L18" i="1"/>
  <c r="M18" i="1" s="1"/>
  <c r="L19" i="1"/>
  <c r="M19" i="1" s="1"/>
  <c r="L20" i="1"/>
  <c r="M20" i="1" s="1"/>
  <c r="M22" i="1"/>
  <c r="L25" i="1"/>
  <c r="M25" i="1" s="1"/>
  <c r="L17" i="1"/>
  <c r="M17" i="1" s="1"/>
  <c r="L9" i="1"/>
  <c r="M9" i="1" s="1"/>
  <c r="N9" i="1" s="1"/>
  <c r="O9" i="1" s="1"/>
  <c r="P9" i="1" s="1"/>
  <c r="L10" i="1"/>
  <c r="M10" i="1" s="1"/>
  <c r="N10" i="1" s="1"/>
  <c r="O10" i="1" s="1"/>
  <c r="P10" i="1" s="1"/>
  <c r="L12" i="1"/>
  <c r="M12" i="1" s="1"/>
  <c r="N12" i="1" s="1"/>
  <c r="O12" i="1" s="1"/>
  <c r="P12" i="1" s="1"/>
  <c r="L8" i="1"/>
  <c r="O20" i="1" l="1"/>
  <c r="O19" i="1"/>
  <c r="N20" i="1"/>
  <c r="P20" i="1" s="1"/>
  <c r="M8" i="1"/>
  <c r="O17" i="1"/>
  <c r="N17" i="1"/>
  <c r="P17" i="1" s="1"/>
  <c r="N25" i="1"/>
  <c r="O25" i="1" s="1"/>
  <c r="N19" i="1"/>
  <c r="P19" i="1" s="1"/>
  <c r="N22" i="1"/>
  <c r="N18" i="1"/>
  <c r="O18" i="1" s="1"/>
  <c r="P25" i="1" l="1"/>
  <c r="P18" i="1"/>
  <c r="N8" i="1"/>
  <c r="O8" i="1" s="1"/>
  <c r="P8" i="1" s="1"/>
  <c r="L3" i="1" l="1"/>
  <c r="F37" i="1"/>
  <c r="G37" i="1"/>
  <c r="H37" i="1"/>
  <c r="I37" i="1"/>
  <c r="J37" i="1"/>
  <c r="K37" i="1"/>
  <c r="L37" i="1"/>
  <c r="M37" i="1"/>
  <c r="N37" i="1"/>
  <c r="O37" i="1"/>
  <c r="P37" i="1"/>
  <c r="E37" i="1"/>
  <c r="E38" i="1" s="1"/>
  <c r="M3" i="1" l="1"/>
  <c r="Q37" i="1"/>
  <c r="N3" i="1" l="1"/>
  <c r="O3" i="1" l="1"/>
  <c r="P3" i="1" s="1"/>
  <c r="G36" i="1" l="1"/>
  <c r="G38" i="1" s="1"/>
  <c r="N36" i="1"/>
  <c r="N38" i="1" s="1"/>
  <c r="O36" i="1"/>
  <c r="O38" i="1" s="1"/>
  <c r="K36" i="1"/>
  <c r="K38" i="1" s="1"/>
  <c r="I36" i="1"/>
  <c r="I38" i="1" s="1"/>
  <c r="L36" i="1"/>
  <c r="L38" i="1"/>
  <c r="P36" i="1"/>
  <c r="P38" i="1" s="1"/>
  <c r="J36" i="1"/>
  <c r="J38" i="1"/>
  <c r="H36" i="1"/>
  <c r="H38" i="1" s="1"/>
  <c r="M36" i="1"/>
  <c r="M38" i="1" s="1"/>
  <c r="F36" i="1"/>
  <c r="F38" i="1" s="1"/>
  <c r="C32" i="1" l="1"/>
  <c r="E39" i="1" s="1"/>
  <c r="Q36" i="1"/>
  <c r="E42" i="1" s="1"/>
  <c r="Q38" i="1"/>
  <c r="K39" i="1" l="1"/>
  <c r="K40" i="1" s="1"/>
  <c r="O39" i="1"/>
  <c r="O40" i="1" s="1"/>
  <c r="L39" i="1"/>
  <c r="L40" i="1" s="1"/>
  <c r="M39" i="1"/>
  <c r="M40" i="1" s="1"/>
  <c r="J39" i="1"/>
  <c r="J40" i="1" s="1"/>
  <c r="E40" i="1"/>
  <c r="H39" i="1"/>
  <c r="H40" i="1" s="1"/>
  <c r="P39" i="1"/>
  <c r="P40" i="1" s="1"/>
  <c r="I39" i="1"/>
  <c r="I40" i="1" s="1"/>
  <c r="N39" i="1"/>
  <c r="N40" i="1" s="1"/>
  <c r="G39" i="1"/>
  <c r="G40" i="1" s="1"/>
  <c r="F39" i="1"/>
  <c r="F40" i="1" s="1"/>
  <c r="Q40" i="1" l="1"/>
  <c r="Q39" i="1"/>
</calcChain>
</file>

<file path=xl/sharedStrings.xml><?xml version="1.0" encoding="utf-8"?>
<sst xmlns="http://schemas.openxmlformats.org/spreadsheetml/2006/main" count="76" uniqueCount="51">
  <si>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</si>
  <si>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</si>
  <si>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</si>
  <si>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</si>
  <si>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</si>
  <si>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</si>
  <si>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</si>
  <si>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</si>
  <si>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</si>
  <si>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</si>
  <si>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</si>
  <si>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</si>
  <si>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Bits</t>
  </si>
  <si>
    <t>Tips</t>
  </si>
  <si>
    <t>Sponsorship</t>
  </si>
  <si>
    <t>Income</t>
  </si>
  <si>
    <t>Expenses</t>
  </si>
  <si>
    <t>Processing Fees</t>
  </si>
  <si>
    <t>Taxes</t>
  </si>
  <si>
    <t>Projection</t>
  </si>
  <si>
    <t>Revenue</t>
  </si>
  <si>
    <t>Ad Revenue</t>
  </si>
  <si>
    <t>Tax Rate</t>
  </si>
  <si>
    <t>QBI?</t>
  </si>
  <si>
    <t>Manager Salary</t>
  </si>
  <si>
    <t>Comissions</t>
  </si>
  <si>
    <t>Equipment</t>
  </si>
  <si>
    <t>Growth Rate</t>
  </si>
  <si>
    <t>Married?</t>
  </si>
  <si>
    <t>Total</t>
  </si>
  <si>
    <t>SE Tax</t>
  </si>
  <si>
    <t>No</t>
  </si>
  <si>
    <t>Gamewisp</t>
  </si>
  <si>
    <t>Humble</t>
  </si>
  <si>
    <t>Bank account balance</t>
  </si>
  <si>
    <t>Sub Points (minus Tier3)</t>
  </si>
  <si>
    <t>Gift Subs</t>
  </si>
  <si>
    <t>Prime Subs</t>
  </si>
  <si>
    <t>Conferences</t>
  </si>
  <si>
    <t>Business Meals</t>
  </si>
  <si>
    <t>Travel</t>
  </si>
  <si>
    <t>Post-Tax Net</t>
  </si>
  <si>
    <t>Pre-Tax Net</t>
  </si>
  <si>
    <t>Nov ('17)</t>
  </si>
  <si>
    <t>Dec ('17)</t>
  </si>
  <si>
    <t>Accounting</t>
  </si>
  <si>
    <t>Giveaways</t>
  </si>
  <si>
    <t>Affiliate deals (think Amazon)</t>
  </si>
  <si>
    <t>Yes</t>
  </si>
  <si>
    <t>Premium Sub Rate?</t>
  </si>
  <si>
    <t>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</si>
</sst>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3" borderId="1" xfId="4" applyBorder="1"/>
    <xf numFmtId="0" fontId="1" fillId="3" borderId="2" xfId="4" applyBorder="1"/>
    <xf numFmtId="0" fontId="1" fillId="2" borderId="0" xfId="3" applyBorder="1"/>
    <xf numFmtId="0" fontId="1" fillId="2" borderId="3" xfId="3" applyBorder="1"/>
    <xf numFmtId="0" fontId="0" fillId="2" borderId="3" xfId="3" applyFont="1" applyBorder="1"/>
    <xf numFmtId="0" fontId="1" fillId="0" borderId="0" xfId="3" applyFill="1" applyBorder="1"/>
    <xf numFmtId="44" fontId="0" fillId="0" borderId="0" xfId="1" applyFont="1"/>
    <xf numFmtId="0" fontId="0" fillId="3" borderId="2" xfId="4" applyFont="1" applyBorder="1"/>
    <xf numFmtId="0" fontId="3" fillId="0" borderId="0" xfId="0" applyFont="1" applyAlignment="1">
      <alignment horizontal="center" vertical="center"/>
    </xf>
    <xf numFmtId="9" fontId="0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9" fontId="0" fillId="0" borderId="0" xfId="2" applyFont="1" applyAlignment="1">
      <alignment horizontal="center"/>
    </xf>
    <xf numFmtId="9" fontId="0" fillId="0" borderId="0" xfId="2" applyFont="1"/>
    <xf numFmtId="44" fontId="0" fillId="0" borderId="0" xfId="0" applyNumberFormat="1"/>
    <xf numFmtId="43" fontId="1" fillId="3" borderId="2" xfId="5" applyFill="1" applyBorder="1"/>
    <xf numFmtId="44" fontId="0" fillId="4" borderId="0" xfId="1" applyFont="1" applyFill="1"/>
    <xf numFmtId="0" fontId="3" fillId="0" borderId="0" xfId="0" applyFont="1" applyAlignment="1">
      <alignment horizontal="center" vertical="center"/>
    </xf>
    <xf numFmtId="9" fontId="0" fillId="0" borderId="0" xfId="2" applyFont="1" applyAlignment="1">
      <alignment horizontal="center"/>
    </xf>
    <xf numFmtId="0" fontId="0" fillId="3" borderId="1" xfId="4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9" fontId="0" fillId="0" borderId="0" xfId="2" applyFont="1" applyAlignment="1">
      <alignment horizontal="center"/>
    </xf>
  </cellXfs>
  <cellStyles count="6">
    <cellStyle name="40% - Accent2" xfId="3" builtinId="35"/>
    <cellStyle name="40% - Accent6" xfId="4" builtinId="51"/>
    <cellStyle name="Comma" xfId="5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16" zoomScale="90" zoomScaleNormal="90" workbookViewId="0">
      <selection activeCell="S40" sqref="S40"/>
    </sheetView>
  </sheetViews>
  <sheetFormatPr defaultRowHeight="15" x14ac:dyDescent="0.25"/>
  <cols>
    <col min="2" max="2" width="27.7109375" customWidth="1"/>
    <col min="3" max="4" width="21.42578125" customWidth="1"/>
    <col min="5" max="6" width="13.140625" customWidth="1"/>
    <col min="7" max="7" width="13.7109375" customWidth="1"/>
    <col min="8" max="9" width="12.28515625" customWidth="1"/>
    <col min="10" max="10" width="11.140625" bestFit="1" customWidth="1"/>
    <col min="11" max="12" width="12.5703125" bestFit="1" customWidth="1"/>
    <col min="13" max="13" width="11.5703125" bestFit="1" customWidth="1"/>
    <col min="14" max="14" width="14.28515625" bestFit="1" customWidth="1"/>
    <col min="15" max="15" width="13.7109375" customWidth="1"/>
    <col min="16" max="16" width="13.140625" customWidth="1"/>
    <col min="17" max="17" width="12.28515625" bestFit="1" customWidth="1"/>
  </cols>
  <sheetData>
    <row r="1" spans="1:16" ht="39" x14ac:dyDescent="0.6">
      <c r="A1" t="s">
        <v>27</v>
      </c>
      <c r="E1" s="20" t="s">
        <v>15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5.75" thickBot="1" x14ac:dyDescent="0.3">
      <c r="A2" s="13"/>
      <c r="B2" s="1"/>
      <c r="C2" s="19" t="s">
        <v>43</v>
      </c>
      <c r="D2" s="19" t="s">
        <v>44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11</v>
      </c>
    </row>
    <row r="3" spans="1:16" ht="16.5" thickTop="1" thickBot="1" x14ac:dyDescent="0.3">
      <c r="A3" s="13">
        <v>0.02</v>
      </c>
      <c r="B3" s="8" t="s">
        <v>35</v>
      </c>
      <c r="C3" s="8">
        <v>650</v>
      </c>
      <c r="D3" s="15">
        <f t="shared" ref="D3:K3" si="0">ROUNDDOWN(C3*(1+$A$3),0)</f>
        <v>663</v>
      </c>
      <c r="E3" s="15">
        <f t="shared" si="0"/>
        <v>676</v>
      </c>
      <c r="F3" s="15">
        <f t="shared" si="0"/>
        <v>689</v>
      </c>
      <c r="G3" s="15">
        <f t="shared" si="0"/>
        <v>702</v>
      </c>
      <c r="H3" s="15">
        <f t="shared" si="0"/>
        <v>716</v>
      </c>
      <c r="I3" s="15">
        <f t="shared" si="0"/>
        <v>730</v>
      </c>
      <c r="J3" s="15">
        <f t="shared" si="0"/>
        <v>744</v>
      </c>
      <c r="K3" s="15">
        <f t="shared" si="0"/>
        <v>758</v>
      </c>
      <c r="L3" s="15">
        <f>ROUNDDOWN(K3*(1+$A$3),0)</f>
        <v>773</v>
      </c>
      <c r="M3" s="15">
        <f>ROUNDDOWN(L3*(1+$A$3),0)</f>
        <v>788</v>
      </c>
      <c r="N3" s="15">
        <f t="shared" ref="N3:P3" si="1">ROUNDDOWN(M3*(1+$A$3),0)</f>
        <v>803</v>
      </c>
      <c r="O3" s="15">
        <f t="shared" si="1"/>
        <v>819</v>
      </c>
      <c r="P3" s="15">
        <f t="shared" si="1"/>
        <v>835</v>
      </c>
    </row>
    <row r="4" spans="1:16" ht="16.5" thickTop="1" thickBot="1" x14ac:dyDescent="0.3">
      <c r="A4" s="13"/>
      <c r="B4" s="8" t="s">
        <v>36</v>
      </c>
      <c r="C4" s="8">
        <v>100</v>
      </c>
      <c r="D4" s="15">
        <f t="shared" ref="D4:K4" si="2">ROUNDDOWN(C4*(1+$A$3),0)</f>
        <v>102</v>
      </c>
      <c r="E4" s="15">
        <f t="shared" si="2"/>
        <v>104</v>
      </c>
      <c r="F4" s="15">
        <f t="shared" si="2"/>
        <v>106</v>
      </c>
      <c r="G4" s="15">
        <f t="shared" si="2"/>
        <v>108</v>
      </c>
      <c r="H4" s="15">
        <f t="shared" si="2"/>
        <v>110</v>
      </c>
      <c r="I4" s="15">
        <f t="shared" si="2"/>
        <v>112</v>
      </c>
      <c r="J4" s="15">
        <f t="shared" si="2"/>
        <v>114</v>
      </c>
      <c r="K4" s="15">
        <f t="shared" si="2"/>
        <v>116</v>
      </c>
      <c r="L4" s="15">
        <f t="shared" ref="L4:L7" si="3">ROUNDDOWN(K4*(1+$A$3),0)</f>
        <v>118</v>
      </c>
      <c r="M4" s="15">
        <f t="shared" ref="M4:P4" si="4">ROUNDDOWN(L4*(1+$A$3),0)</f>
        <v>120</v>
      </c>
      <c r="N4" s="15">
        <f t="shared" si="4"/>
        <v>122</v>
      </c>
      <c r="O4" s="15">
        <f t="shared" si="4"/>
        <v>124</v>
      </c>
      <c r="P4" s="15">
        <f t="shared" si="4"/>
        <v>126</v>
      </c>
    </row>
    <row r="5" spans="1:16" ht="16.5" thickTop="1" thickBot="1" x14ac:dyDescent="0.3">
      <c r="A5" s="13"/>
      <c r="B5" s="8" t="s">
        <v>37</v>
      </c>
      <c r="C5" s="8">
        <v>150</v>
      </c>
      <c r="D5" s="15">
        <f t="shared" ref="D5:K5" si="5">ROUNDDOWN(C5*(1+$A$3),0)</f>
        <v>153</v>
      </c>
      <c r="E5" s="15">
        <f t="shared" si="5"/>
        <v>156</v>
      </c>
      <c r="F5" s="15">
        <f t="shared" si="5"/>
        <v>159</v>
      </c>
      <c r="G5" s="15">
        <f t="shared" si="5"/>
        <v>162</v>
      </c>
      <c r="H5" s="15">
        <f t="shared" si="5"/>
        <v>165</v>
      </c>
      <c r="I5" s="15">
        <f t="shared" si="5"/>
        <v>168</v>
      </c>
      <c r="J5" s="15">
        <f t="shared" si="5"/>
        <v>171</v>
      </c>
      <c r="K5" s="15">
        <f t="shared" si="5"/>
        <v>174</v>
      </c>
      <c r="L5" s="15">
        <f t="shared" si="3"/>
        <v>177</v>
      </c>
      <c r="M5" s="15">
        <f t="shared" ref="M5:P5" si="6">ROUNDDOWN(L5*(1+$A$3),0)</f>
        <v>180</v>
      </c>
      <c r="N5" s="15">
        <f t="shared" si="6"/>
        <v>183</v>
      </c>
      <c r="O5" s="15">
        <f t="shared" si="6"/>
        <v>186</v>
      </c>
      <c r="P5" s="15">
        <f t="shared" si="6"/>
        <v>189</v>
      </c>
    </row>
    <row r="6" spans="1:16" ht="16.5" thickTop="1" thickBot="1" x14ac:dyDescent="0.3">
      <c r="A6" s="13"/>
      <c r="B6" s="2" t="s">
        <v>12</v>
      </c>
      <c r="C6" s="2">
        <v>10000</v>
      </c>
      <c r="D6" s="15">
        <f t="shared" ref="D6:K6" si="7">ROUNDDOWN(C6*(1+$A$3),0)</f>
        <v>10200</v>
      </c>
      <c r="E6" s="15">
        <f t="shared" si="7"/>
        <v>10404</v>
      </c>
      <c r="F6" s="15">
        <f t="shared" si="7"/>
        <v>10612</v>
      </c>
      <c r="G6" s="15">
        <f t="shared" si="7"/>
        <v>10824</v>
      </c>
      <c r="H6" s="15">
        <f t="shared" si="7"/>
        <v>11040</v>
      </c>
      <c r="I6" s="15">
        <f t="shared" si="7"/>
        <v>11260</v>
      </c>
      <c r="J6" s="15">
        <f t="shared" si="7"/>
        <v>11485</v>
      </c>
      <c r="K6" s="15">
        <f t="shared" si="7"/>
        <v>11714</v>
      </c>
      <c r="L6" s="15">
        <f t="shared" si="3"/>
        <v>11948</v>
      </c>
      <c r="M6" s="15">
        <f t="shared" ref="M6:P6" si="8">ROUNDDOWN(L6*(1+$A$3),0)</f>
        <v>12186</v>
      </c>
      <c r="N6" s="15">
        <f t="shared" si="8"/>
        <v>12429</v>
      </c>
      <c r="O6" s="15">
        <f t="shared" si="8"/>
        <v>12677</v>
      </c>
      <c r="P6" s="15">
        <f t="shared" si="8"/>
        <v>12930</v>
      </c>
    </row>
    <row r="7" spans="1:16" ht="16.5" thickTop="1" thickBot="1" x14ac:dyDescent="0.3">
      <c r="A7" s="13"/>
      <c r="B7" s="8" t="s">
        <v>21</v>
      </c>
      <c r="C7" s="2">
        <v>30</v>
      </c>
      <c r="D7" s="15">
        <f t="shared" ref="D7:K10" si="9">ROUNDDOWN(C7*(1+$A$3),0)</f>
        <v>30</v>
      </c>
      <c r="E7" s="15">
        <f t="shared" si="9"/>
        <v>30</v>
      </c>
      <c r="F7" s="15">
        <f t="shared" si="9"/>
        <v>30</v>
      </c>
      <c r="G7" s="15">
        <f t="shared" si="9"/>
        <v>30</v>
      </c>
      <c r="H7" s="15">
        <f t="shared" si="9"/>
        <v>30</v>
      </c>
      <c r="I7" s="15">
        <f t="shared" si="9"/>
        <v>30</v>
      </c>
      <c r="J7" s="15">
        <f t="shared" si="9"/>
        <v>30</v>
      </c>
      <c r="K7" s="15">
        <f t="shared" si="9"/>
        <v>30</v>
      </c>
      <c r="L7" s="15">
        <f t="shared" si="3"/>
        <v>30</v>
      </c>
      <c r="M7" s="15">
        <f t="shared" ref="M7:P7" si="10">ROUNDDOWN(L7*(1+$A$3),0)</f>
        <v>30</v>
      </c>
      <c r="N7" s="15">
        <f t="shared" si="10"/>
        <v>30</v>
      </c>
      <c r="O7" s="15">
        <f t="shared" si="10"/>
        <v>30</v>
      </c>
      <c r="P7" s="15">
        <f t="shared" si="10"/>
        <v>30</v>
      </c>
    </row>
    <row r="8" spans="1:16" ht="16.5" thickTop="1" thickBot="1" x14ac:dyDescent="0.3">
      <c r="A8" s="13"/>
      <c r="B8" s="8" t="s">
        <v>13</v>
      </c>
      <c r="E8" s="2">
        <v>650</v>
      </c>
      <c r="F8" s="15">
        <f t="shared" si="9"/>
        <v>663</v>
      </c>
      <c r="G8" s="15">
        <f t="shared" si="9"/>
        <v>676</v>
      </c>
      <c r="H8" s="15">
        <f t="shared" si="9"/>
        <v>689</v>
      </c>
      <c r="I8" s="15">
        <f t="shared" si="9"/>
        <v>702</v>
      </c>
      <c r="J8" s="15">
        <f t="shared" si="9"/>
        <v>716</v>
      </c>
      <c r="K8" s="15">
        <f t="shared" si="9"/>
        <v>730</v>
      </c>
      <c r="L8" s="15">
        <f t="shared" ref="L8" si="11">ROUNDDOWN(K8*(1+$A$3),0)</f>
        <v>744</v>
      </c>
      <c r="M8" s="15">
        <f t="shared" ref="M8" si="12">ROUNDDOWN(L8*(1+$A$3),0)</f>
        <v>758</v>
      </c>
      <c r="N8" s="15">
        <f t="shared" ref="N8" si="13">ROUNDDOWN(M8*(1+$A$3),0)</f>
        <v>773</v>
      </c>
      <c r="O8" s="15">
        <f t="shared" ref="O8" si="14">ROUNDDOWN(N8*(1+$A$3),0)</f>
        <v>788</v>
      </c>
      <c r="P8" s="15">
        <f t="shared" ref="P8" si="15">ROUNDDOWN(O8*(1+$A$3),0)</f>
        <v>803</v>
      </c>
    </row>
    <row r="9" spans="1:16" ht="16.5" thickTop="1" thickBot="1" x14ac:dyDescent="0.3">
      <c r="A9" s="13"/>
      <c r="B9" s="8" t="s">
        <v>33</v>
      </c>
      <c r="E9" s="2">
        <v>50</v>
      </c>
      <c r="F9" s="15">
        <f t="shared" si="9"/>
        <v>51</v>
      </c>
      <c r="G9" s="15">
        <f t="shared" si="9"/>
        <v>52</v>
      </c>
      <c r="H9" s="15">
        <f t="shared" si="9"/>
        <v>53</v>
      </c>
      <c r="I9" s="15">
        <f t="shared" si="9"/>
        <v>54</v>
      </c>
      <c r="J9" s="15">
        <f t="shared" si="9"/>
        <v>55</v>
      </c>
      <c r="K9" s="15">
        <f t="shared" si="9"/>
        <v>56</v>
      </c>
      <c r="L9" s="15">
        <f t="shared" ref="L9:L12" si="16">ROUNDDOWN(K9*(1+$A$3),0)</f>
        <v>57</v>
      </c>
      <c r="M9" s="15">
        <f t="shared" ref="M9:M12" si="17">ROUNDDOWN(L9*(1+$A$3),0)</f>
        <v>58</v>
      </c>
      <c r="N9" s="15">
        <f t="shared" ref="N9:N12" si="18">ROUNDDOWN(M9*(1+$A$3),0)</f>
        <v>59</v>
      </c>
      <c r="O9" s="15">
        <f t="shared" ref="O9:O12" si="19">ROUNDDOWN(N9*(1+$A$3),0)</f>
        <v>60</v>
      </c>
      <c r="P9" s="15">
        <f t="shared" ref="P9:P12" si="20">ROUNDDOWN(O9*(1+$A$3),0)</f>
        <v>61</v>
      </c>
    </row>
    <row r="10" spans="1:16" ht="16.5" thickTop="1" thickBot="1" x14ac:dyDescent="0.3">
      <c r="A10" s="13"/>
      <c r="B10" s="8" t="s">
        <v>32</v>
      </c>
      <c r="E10" s="2">
        <v>5</v>
      </c>
      <c r="F10" s="15">
        <f t="shared" si="9"/>
        <v>5</v>
      </c>
      <c r="G10" s="15">
        <f t="shared" si="9"/>
        <v>5</v>
      </c>
      <c r="H10" s="15">
        <f t="shared" si="9"/>
        <v>5</v>
      </c>
      <c r="I10" s="15">
        <f t="shared" si="9"/>
        <v>5</v>
      </c>
      <c r="J10" s="15">
        <f t="shared" si="9"/>
        <v>5</v>
      </c>
      <c r="K10" s="15">
        <f t="shared" si="9"/>
        <v>5</v>
      </c>
      <c r="L10" s="15">
        <f t="shared" si="16"/>
        <v>5</v>
      </c>
      <c r="M10" s="15">
        <f t="shared" si="17"/>
        <v>5</v>
      </c>
      <c r="N10" s="15">
        <f t="shared" si="18"/>
        <v>5</v>
      </c>
      <c r="O10" s="15">
        <f t="shared" si="19"/>
        <v>5</v>
      </c>
      <c r="P10" s="15">
        <f t="shared" si="20"/>
        <v>5</v>
      </c>
    </row>
    <row r="11" spans="1:16" ht="16.5" thickTop="1" thickBot="1" x14ac:dyDescent="0.3">
      <c r="A11" s="13"/>
      <c r="B11" s="2" t="s">
        <v>14</v>
      </c>
      <c r="E11" s="2">
        <v>500</v>
      </c>
      <c r="F11" s="15"/>
      <c r="G11" s="15"/>
      <c r="H11" s="15"/>
      <c r="I11" s="15"/>
      <c r="J11" s="15">
        <v>500</v>
      </c>
      <c r="K11" s="15"/>
      <c r="L11" s="15"/>
      <c r="M11" s="15">
        <v>100</v>
      </c>
      <c r="N11" s="15"/>
      <c r="O11" s="15"/>
      <c r="P11" s="15">
        <v>750</v>
      </c>
    </row>
    <row r="12" spans="1:16" ht="16.5" thickTop="1" thickBot="1" x14ac:dyDescent="0.3">
      <c r="A12" s="13"/>
      <c r="B12" s="8" t="s">
        <v>47</v>
      </c>
      <c r="E12" s="2">
        <v>100</v>
      </c>
      <c r="F12" s="15">
        <f t="shared" ref="F12" si="21">ROUNDDOWN(E12*(1+$A$3),0)</f>
        <v>102</v>
      </c>
      <c r="G12" s="15">
        <f t="shared" ref="G12" si="22">ROUNDDOWN(F12*(1+$A$3),0)</f>
        <v>104</v>
      </c>
      <c r="H12" s="15">
        <f t="shared" ref="H12" si="23">ROUNDDOWN(G12*(1+$A$3),0)</f>
        <v>106</v>
      </c>
      <c r="I12" s="15">
        <f t="shared" ref="I12" si="24">ROUNDDOWN(H12*(1+$A$3),0)</f>
        <v>108</v>
      </c>
      <c r="J12" s="15">
        <f t="shared" ref="J12" si="25">ROUNDDOWN(I12*(1+$A$3),0)</f>
        <v>110</v>
      </c>
      <c r="K12" s="15">
        <f t="shared" ref="K12" si="26">ROUNDDOWN(J12*(1+$A$3),0)</f>
        <v>112</v>
      </c>
      <c r="L12" s="15">
        <f t="shared" si="16"/>
        <v>114</v>
      </c>
      <c r="M12" s="15">
        <f t="shared" si="17"/>
        <v>116</v>
      </c>
      <c r="N12" s="15">
        <f t="shared" si="18"/>
        <v>118</v>
      </c>
      <c r="O12" s="15">
        <f t="shared" si="19"/>
        <v>120</v>
      </c>
      <c r="P12" s="15">
        <f t="shared" si="20"/>
        <v>122</v>
      </c>
    </row>
    <row r="13" spans="1:16" ht="16.5" thickTop="1" thickBot="1" x14ac:dyDescent="0.3">
      <c r="A13" s="13"/>
      <c r="B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Top="1" x14ac:dyDescent="0.25">
      <c r="A14" s="13"/>
    </row>
    <row r="15" spans="1:16" ht="39" x14ac:dyDescent="0.6">
      <c r="A15" s="13"/>
      <c r="E15" s="20" t="s">
        <v>16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x14ac:dyDescent="0.25">
      <c r="A16" s="13"/>
      <c r="B16" s="3"/>
      <c r="E16" s="3" t="s">
        <v>0</v>
      </c>
      <c r="F16" s="3" t="s">
        <v>1</v>
      </c>
      <c r="G16" s="3" t="s">
        <v>2</v>
      </c>
      <c r="H16" s="3" t="s">
        <v>3</v>
      </c>
      <c r="I16" s="3" t="s">
        <v>4</v>
      </c>
      <c r="J16" s="3" t="s">
        <v>5</v>
      </c>
      <c r="K16" s="3" t="s">
        <v>6</v>
      </c>
      <c r="L16" s="3" t="s">
        <v>7</v>
      </c>
      <c r="M16" s="3" t="s">
        <v>8</v>
      </c>
      <c r="N16" s="3" t="s">
        <v>9</v>
      </c>
      <c r="O16" s="3" t="s">
        <v>10</v>
      </c>
      <c r="P16" s="3" t="s">
        <v>11</v>
      </c>
    </row>
    <row r="17" spans="1:16" x14ac:dyDescent="0.25">
      <c r="A17" s="13"/>
      <c r="B17" s="4" t="s">
        <v>17</v>
      </c>
      <c r="E17" s="4">
        <v>30</v>
      </c>
      <c r="F17" s="4">
        <f t="shared" ref="F17:K19" si="27">AVERAGE(A17:E17)</f>
        <v>30</v>
      </c>
      <c r="G17" s="4">
        <f t="shared" si="27"/>
        <v>30</v>
      </c>
      <c r="H17" s="4">
        <f t="shared" si="27"/>
        <v>30</v>
      </c>
      <c r="I17" s="4">
        <f t="shared" si="27"/>
        <v>30</v>
      </c>
      <c r="J17" s="4">
        <f t="shared" si="27"/>
        <v>30</v>
      </c>
      <c r="K17" s="4">
        <f t="shared" si="27"/>
        <v>30</v>
      </c>
      <c r="L17" s="4">
        <f>AVERAGE(G17:K17)</f>
        <v>30</v>
      </c>
      <c r="M17" s="4">
        <f t="shared" ref="M17:P17" si="28">AVERAGE(H17:L17)</f>
        <v>30</v>
      </c>
      <c r="N17" s="4">
        <f t="shared" si="28"/>
        <v>30</v>
      </c>
      <c r="O17" s="4">
        <f t="shared" si="28"/>
        <v>30</v>
      </c>
      <c r="P17" s="4">
        <f t="shared" si="28"/>
        <v>30</v>
      </c>
    </row>
    <row r="18" spans="1:16" x14ac:dyDescent="0.25">
      <c r="A18" s="13"/>
      <c r="B18" s="5" t="s">
        <v>24</v>
      </c>
      <c r="E18" s="4">
        <v>200</v>
      </c>
      <c r="F18" s="4">
        <f t="shared" si="27"/>
        <v>200</v>
      </c>
      <c r="G18" s="4">
        <f t="shared" si="27"/>
        <v>200</v>
      </c>
      <c r="H18" s="4">
        <f t="shared" si="27"/>
        <v>200</v>
      </c>
      <c r="I18" s="4">
        <f t="shared" si="27"/>
        <v>200</v>
      </c>
      <c r="J18" s="4">
        <f t="shared" si="27"/>
        <v>200</v>
      </c>
      <c r="K18" s="4">
        <f t="shared" si="27"/>
        <v>200</v>
      </c>
      <c r="L18" s="4">
        <f t="shared" ref="L18:L25" si="29">AVERAGE(G18:K18)</f>
        <v>200</v>
      </c>
      <c r="M18" s="4">
        <f t="shared" ref="M18:M25" si="30">AVERAGE(H18:L18)</f>
        <v>200</v>
      </c>
      <c r="N18" s="4">
        <f t="shared" ref="N18:N25" si="31">AVERAGE(I18:M18)</f>
        <v>200</v>
      </c>
      <c r="O18" s="4">
        <f t="shared" ref="O18:O25" si="32">AVERAGE(J18:N18)</f>
        <v>200</v>
      </c>
      <c r="P18" s="4">
        <f t="shared" ref="P18:P25" si="33">AVERAGE(K18:O18)</f>
        <v>200</v>
      </c>
    </row>
    <row r="19" spans="1:16" x14ac:dyDescent="0.25">
      <c r="A19" s="13"/>
      <c r="B19" s="5" t="s">
        <v>25</v>
      </c>
      <c r="E19" s="4">
        <v>150</v>
      </c>
      <c r="F19" s="4">
        <f t="shared" si="27"/>
        <v>150</v>
      </c>
      <c r="G19" s="4">
        <f t="shared" si="27"/>
        <v>150</v>
      </c>
      <c r="H19" s="4">
        <f t="shared" si="27"/>
        <v>150</v>
      </c>
      <c r="I19" s="4">
        <f t="shared" si="27"/>
        <v>150</v>
      </c>
      <c r="J19" s="4">
        <f t="shared" si="27"/>
        <v>150</v>
      </c>
      <c r="K19" s="4">
        <f t="shared" si="27"/>
        <v>150</v>
      </c>
      <c r="L19" s="4">
        <f t="shared" si="29"/>
        <v>150</v>
      </c>
      <c r="M19" s="4">
        <f t="shared" si="30"/>
        <v>150</v>
      </c>
      <c r="N19" s="4">
        <f t="shared" si="31"/>
        <v>150</v>
      </c>
      <c r="O19" s="4">
        <f t="shared" si="32"/>
        <v>150</v>
      </c>
      <c r="P19" s="4">
        <f t="shared" si="33"/>
        <v>150</v>
      </c>
    </row>
    <row r="20" spans="1:16" x14ac:dyDescent="0.25">
      <c r="A20" s="13"/>
      <c r="B20" s="5" t="s">
        <v>26</v>
      </c>
      <c r="E20" s="4">
        <v>1000</v>
      </c>
      <c r="F20" s="4"/>
      <c r="G20" s="4"/>
      <c r="H20" s="4">
        <v>200</v>
      </c>
      <c r="I20" s="4"/>
      <c r="J20" s="4"/>
      <c r="K20" s="4"/>
      <c r="L20" s="4">
        <f t="shared" si="29"/>
        <v>200</v>
      </c>
      <c r="M20" s="4">
        <f t="shared" si="30"/>
        <v>200</v>
      </c>
      <c r="N20" s="4">
        <f t="shared" si="31"/>
        <v>200</v>
      </c>
      <c r="O20" s="4">
        <f t="shared" si="32"/>
        <v>200</v>
      </c>
      <c r="P20" s="4">
        <f t="shared" si="33"/>
        <v>200</v>
      </c>
    </row>
    <row r="21" spans="1:16" x14ac:dyDescent="0.25">
      <c r="A21" s="13"/>
      <c r="B21" s="5" t="s">
        <v>38</v>
      </c>
      <c r="E21" s="4">
        <v>0</v>
      </c>
      <c r="F21" s="4"/>
      <c r="G21" s="4"/>
      <c r="H21" s="4">
        <v>1000</v>
      </c>
      <c r="I21" s="4"/>
      <c r="J21" s="4"/>
      <c r="K21" s="4"/>
      <c r="L21" s="4"/>
      <c r="M21" s="4">
        <v>1000</v>
      </c>
      <c r="N21" s="4">
        <v>1000</v>
      </c>
      <c r="O21" s="4"/>
      <c r="P21" s="4"/>
    </row>
    <row r="22" spans="1:16" x14ac:dyDescent="0.25">
      <c r="A22" s="13"/>
      <c r="B22" s="5" t="s">
        <v>39</v>
      </c>
      <c r="E22" s="4">
        <v>50</v>
      </c>
      <c r="F22" s="4"/>
      <c r="G22" s="4"/>
      <c r="H22" s="4">
        <v>200</v>
      </c>
      <c r="I22" s="4"/>
      <c r="J22" s="4"/>
      <c r="K22" s="4"/>
      <c r="L22" s="4"/>
      <c r="M22" s="4">
        <f t="shared" si="30"/>
        <v>200</v>
      </c>
      <c r="N22" s="4">
        <f t="shared" si="31"/>
        <v>200</v>
      </c>
      <c r="O22" s="4"/>
      <c r="P22" s="4"/>
    </row>
    <row r="23" spans="1:16" x14ac:dyDescent="0.25">
      <c r="A23" s="13"/>
      <c r="B23" s="5" t="s">
        <v>40</v>
      </c>
      <c r="E23" s="4">
        <v>0</v>
      </c>
      <c r="F23" s="4"/>
      <c r="G23" s="4"/>
      <c r="H23" s="4">
        <v>300</v>
      </c>
      <c r="I23" s="4"/>
      <c r="J23" s="4"/>
      <c r="K23" s="4"/>
      <c r="L23" s="4"/>
      <c r="M23" s="4">
        <f t="shared" si="30"/>
        <v>300</v>
      </c>
      <c r="N23" s="4">
        <v>300</v>
      </c>
      <c r="O23" s="4"/>
      <c r="P23" s="4"/>
    </row>
    <row r="24" spans="1:16" x14ac:dyDescent="0.25">
      <c r="A24" s="13"/>
      <c r="B24" s="5" t="s">
        <v>45</v>
      </c>
      <c r="E24" s="4">
        <v>0</v>
      </c>
      <c r="F24" s="4"/>
      <c r="G24" s="4"/>
      <c r="H24" s="4">
        <v>400</v>
      </c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13"/>
      <c r="B25" s="5" t="s">
        <v>46</v>
      </c>
      <c r="E25" s="4">
        <v>100</v>
      </c>
      <c r="F25" s="4">
        <f t="shared" ref="F25:G25" si="34">AVERAGE(A25:E25)</f>
        <v>100</v>
      </c>
      <c r="G25" s="4">
        <f t="shared" si="34"/>
        <v>100</v>
      </c>
      <c r="H25" s="4">
        <f t="shared" ref="H25" si="35">AVERAGE(C25:G25)</f>
        <v>100</v>
      </c>
      <c r="I25" s="4">
        <f t="shared" ref="I25" si="36">AVERAGE(D25:H25)</f>
        <v>100</v>
      </c>
      <c r="J25" s="4">
        <f t="shared" ref="J25" si="37">AVERAGE(E25:I25)</f>
        <v>100</v>
      </c>
      <c r="K25" s="4">
        <f t="shared" ref="K25" si="38">AVERAGE(F25:J25)</f>
        <v>100</v>
      </c>
      <c r="L25" s="4">
        <f t="shared" si="29"/>
        <v>100</v>
      </c>
      <c r="M25" s="4">
        <f t="shared" si="30"/>
        <v>100</v>
      </c>
      <c r="N25" s="4">
        <f t="shared" si="31"/>
        <v>100</v>
      </c>
      <c r="O25" s="4">
        <f t="shared" si="32"/>
        <v>100</v>
      </c>
      <c r="P25" s="4">
        <f t="shared" si="33"/>
        <v>100</v>
      </c>
    </row>
    <row r="26" spans="1:16" x14ac:dyDescent="0.25">
      <c r="A26" s="13"/>
      <c r="B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9" spans="1:16" ht="23.25" x14ac:dyDescent="0.25">
      <c r="B29" s="21" t="s">
        <v>22</v>
      </c>
      <c r="C29" s="22">
        <v>0.22</v>
      </c>
      <c r="D29" s="17"/>
    </row>
    <row r="30" spans="1:16" ht="23.25" x14ac:dyDescent="0.25">
      <c r="B30" s="21"/>
      <c r="C30" s="22"/>
      <c r="D30" s="17"/>
    </row>
    <row r="31" spans="1:16" ht="23.25" x14ac:dyDescent="0.25">
      <c r="B31" s="11" t="s">
        <v>28</v>
      </c>
      <c r="C31" s="12" t="s">
        <v>31</v>
      </c>
      <c r="D31" s="17"/>
    </row>
    <row r="32" spans="1:16" ht="23.25" hidden="1" x14ac:dyDescent="0.25">
      <c r="B32" s="9" t="s">
        <v>23</v>
      </c>
      <c r="C32" s="10" t="str">
        <f>IF(C31= "Yes",IF(SUM(E36:P36)-SUM(E37:P37)&gt;315000, "No", "Yes"),IF(SUM(E36:P36)-SUM(E37:P37)&gt;157500, "No", "Yes"))</f>
        <v>Yes</v>
      </c>
      <c r="D32" s="17"/>
    </row>
    <row r="33" spans="2:19" ht="23.25" x14ac:dyDescent="0.25">
      <c r="B33" s="11" t="s">
        <v>49</v>
      </c>
      <c r="C33" s="18" t="s">
        <v>48</v>
      </c>
      <c r="D33" s="17"/>
      <c r="E33" s="12"/>
    </row>
    <row r="34" spans="2:19" ht="39" x14ac:dyDescent="0.6">
      <c r="E34" s="20" t="s">
        <v>19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2:19" x14ac:dyDescent="0.25">
      <c r="E35" s="6" t="s">
        <v>0</v>
      </c>
      <c r="F35" s="6" t="s">
        <v>1</v>
      </c>
      <c r="G35" s="6" t="s">
        <v>2</v>
      </c>
      <c r="H35" s="6" t="s">
        <v>3</v>
      </c>
      <c r="I35" s="6" t="s">
        <v>4</v>
      </c>
      <c r="J35" s="6" t="s">
        <v>5</v>
      </c>
      <c r="K35" s="6" t="s">
        <v>6</v>
      </c>
      <c r="L35" s="6" t="s">
        <v>7</v>
      </c>
      <c r="M35" s="6" t="s">
        <v>8</v>
      </c>
      <c r="N35" s="6" t="s">
        <v>9</v>
      </c>
      <c r="O35" s="6" t="s">
        <v>10</v>
      </c>
      <c r="P35" s="6" t="s">
        <v>11</v>
      </c>
      <c r="Q35" s="6" t="s">
        <v>29</v>
      </c>
      <c r="S35" t="s">
        <v>50</v>
      </c>
    </row>
    <row r="36" spans="2:19" x14ac:dyDescent="0.25">
      <c r="D36" t="s">
        <v>20</v>
      </c>
      <c r="E36" s="7">
        <f>(C3+C4+C5)*IF(C33="yes",3.5,2.5)+C6/100+E8+E9+E10+E11+E12+E13+C7</f>
        <v>4585</v>
      </c>
      <c r="F36" s="7">
        <f>(D3+D4+D5)*IF(D33="yes",3.5,2.5)+D6/100+F8+F9+F10+F11+F12+F13+D7</f>
        <v>3248</v>
      </c>
      <c r="G36" s="7">
        <f t="shared" ref="G36:P36" si="39">(E3+E4+E5)*IF(E33="yes",3.5,2.5)+E6/100+G8+G9+G10+G11+G12+G13+E7</f>
        <v>3311.04</v>
      </c>
      <c r="H36" s="7">
        <f t="shared" si="39"/>
        <v>3374.12</v>
      </c>
      <c r="I36" s="7">
        <f t="shared" si="39"/>
        <v>3437.24</v>
      </c>
      <c r="J36" s="7">
        <f t="shared" si="39"/>
        <v>4003.9</v>
      </c>
      <c r="K36" s="7">
        <f t="shared" si="39"/>
        <v>3570.6</v>
      </c>
      <c r="L36" s="7">
        <f t="shared" si="39"/>
        <v>3637.35</v>
      </c>
      <c r="M36" s="7">
        <f t="shared" si="39"/>
        <v>3804.14</v>
      </c>
      <c r="N36" s="7">
        <f>(L3+L4+L5)*IF(L33="yes",3.5,2.5)+L6/100+N8+N9+N10+N11+N12+N13+L7</f>
        <v>3774.48</v>
      </c>
      <c r="O36" s="7">
        <f t="shared" si="39"/>
        <v>3844.86</v>
      </c>
      <c r="P36" s="7">
        <f t="shared" si="39"/>
        <v>4665.29</v>
      </c>
      <c r="Q36" s="14">
        <f>SUM(E36:P36)</f>
        <v>45256.020000000004</v>
      </c>
    </row>
    <row r="37" spans="2:19" x14ac:dyDescent="0.25">
      <c r="D37" t="s">
        <v>16</v>
      </c>
      <c r="E37" s="7">
        <f>SUM(E17:E26)</f>
        <v>1530</v>
      </c>
      <c r="F37" s="7">
        <f t="shared" ref="F37:P37" si="40">SUM(F17:F26)</f>
        <v>480</v>
      </c>
      <c r="G37" s="7">
        <f t="shared" si="40"/>
        <v>480</v>
      </c>
      <c r="H37" s="7">
        <f t="shared" si="40"/>
        <v>2580</v>
      </c>
      <c r="I37" s="7">
        <f t="shared" si="40"/>
        <v>480</v>
      </c>
      <c r="J37" s="7">
        <f t="shared" si="40"/>
        <v>480</v>
      </c>
      <c r="K37" s="7">
        <f t="shared" si="40"/>
        <v>480</v>
      </c>
      <c r="L37" s="7">
        <f t="shared" si="40"/>
        <v>680</v>
      </c>
      <c r="M37" s="7">
        <f t="shared" si="40"/>
        <v>2180</v>
      </c>
      <c r="N37" s="7">
        <f t="shared" si="40"/>
        <v>2180</v>
      </c>
      <c r="O37" s="7">
        <f t="shared" si="40"/>
        <v>680</v>
      </c>
      <c r="P37" s="7">
        <f t="shared" si="40"/>
        <v>680</v>
      </c>
      <c r="Q37" s="14">
        <f>SUM(E37:P37)</f>
        <v>12910</v>
      </c>
    </row>
    <row r="38" spans="2:19" x14ac:dyDescent="0.25">
      <c r="D38" t="s">
        <v>42</v>
      </c>
      <c r="E38" s="7">
        <f>E36-E37</f>
        <v>3055</v>
      </c>
      <c r="F38" s="7">
        <f t="shared" ref="F38:P38" si="41">F36-F37</f>
        <v>2768</v>
      </c>
      <c r="G38" s="7">
        <f t="shared" si="41"/>
        <v>2831.04</v>
      </c>
      <c r="H38" s="7">
        <f t="shared" si="41"/>
        <v>794.11999999999989</v>
      </c>
      <c r="I38" s="7">
        <f t="shared" si="41"/>
        <v>2957.24</v>
      </c>
      <c r="J38" s="7">
        <f t="shared" si="41"/>
        <v>3523.9</v>
      </c>
      <c r="K38" s="7">
        <f t="shared" si="41"/>
        <v>3090.6</v>
      </c>
      <c r="L38" s="7">
        <f t="shared" si="41"/>
        <v>2957.35</v>
      </c>
      <c r="M38" s="7">
        <f t="shared" si="41"/>
        <v>1624.1399999999999</v>
      </c>
      <c r="N38" s="7">
        <f t="shared" si="41"/>
        <v>1594.48</v>
      </c>
      <c r="O38" s="7">
        <f t="shared" si="41"/>
        <v>3164.86</v>
      </c>
      <c r="P38" s="7">
        <f t="shared" si="41"/>
        <v>3985.29</v>
      </c>
      <c r="Q38" s="14">
        <f>SUM(E38:P38)</f>
        <v>32346.019999999997</v>
      </c>
      <c r="S38" s="13">
        <f>Q38/Q36</f>
        <v>0.714734083995897</v>
      </c>
    </row>
    <row r="39" spans="2:19" x14ac:dyDescent="0.25">
      <c r="D39" t="s">
        <v>18</v>
      </c>
      <c r="E39" s="7">
        <f t="shared" ref="E39:P39" si="42">E38*IF($C$32="yes",$C$29*0.8,$C$29)+(0.153*E38)</f>
        <v>1005.095</v>
      </c>
      <c r="F39" s="7">
        <f t="shared" si="42"/>
        <v>910.67200000000003</v>
      </c>
      <c r="G39" s="7">
        <f t="shared" si="42"/>
        <v>931.41216000000009</v>
      </c>
      <c r="H39" s="7">
        <f t="shared" si="42"/>
        <v>261.26547999999997</v>
      </c>
      <c r="I39" s="7">
        <f t="shared" si="42"/>
        <v>972.93195999999989</v>
      </c>
      <c r="J39" s="7">
        <f t="shared" si="42"/>
        <v>1159.3631</v>
      </c>
      <c r="K39" s="7">
        <f t="shared" si="42"/>
        <v>1016.8073999999999</v>
      </c>
      <c r="L39" s="7">
        <f t="shared" si="42"/>
        <v>972.96814999999992</v>
      </c>
      <c r="M39" s="7">
        <f t="shared" si="42"/>
        <v>534.34205999999995</v>
      </c>
      <c r="N39" s="7">
        <f t="shared" si="42"/>
        <v>524.58392000000003</v>
      </c>
      <c r="O39" s="7">
        <f t="shared" si="42"/>
        <v>1041.2389400000002</v>
      </c>
      <c r="P39" s="7">
        <f t="shared" si="42"/>
        <v>1311.16041</v>
      </c>
      <c r="Q39" s="14">
        <f>SUM(E39:P39)</f>
        <v>10641.84058</v>
      </c>
    </row>
    <row r="40" spans="2:19" x14ac:dyDescent="0.25">
      <c r="D40" t="s">
        <v>41</v>
      </c>
      <c r="E40" s="16">
        <f>E38-E39</f>
        <v>2049.9049999999997</v>
      </c>
      <c r="F40" s="16">
        <f t="shared" ref="F40:P40" si="43">F38-F39</f>
        <v>1857.328</v>
      </c>
      <c r="G40" s="16">
        <f t="shared" si="43"/>
        <v>1899.6278399999999</v>
      </c>
      <c r="H40" s="16">
        <f t="shared" si="43"/>
        <v>532.85451999999987</v>
      </c>
      <c r="I40" s="16">
        <f t="shared" si="43"/>
        <v>1984.3080399999999</v>
      </c>
      <c r="J40" s="16">
        <f t="shared" si="43"/>
        <v>2364.5369000000001</v>
      </c>
      <c r="K40" s="16">
        <f t="shared" si="43"/>
        <v>2073.7925999999998</v>
      </c>
      <c r="L40" s="16">
        <f t="shared" si="43"/>
        <v>1984.38185</v>
      </c>
      <c r="M40" s="16">
        <f t="shared" si="43"/>
        <v>1089.7979399999999</v>
      </c>
      <c r="N40" s="16">
        <f t="shared" si="43"/>
        <v>1069.89608</v>
      </c>
      <c r="O40" s="16">
        <f t="shared" si="43"/>
        <v>2123.6210599999999</v>
      </c>
      <c r="P40" s="16">
        <f t="shared" si="43"/>
        <v>2674.12959</v>
      </c>
      <c r="Q40" s="14">
        <f>SUM(E40:P40)</f>
        <v>21704.17942</v>
      </c>
      <c r="S40" s="13">
        <f>Q40/Q36</f>
        <v>0.47958657036124691</v>
      </c>
    </row>
    <row r="41" spans="2:19" x14ac:dyDescent="0.25">
      <c r="D41" t="s">
        <v>34</v>
      </c>
    </row>
    <row r="42" spans="2:19" x14ac:dyDescent="0.25">
      <c r="D42" t="s">
        <v>30</v>
      </c>
      <c r="E42" s="7">
        <f>IF(Q36-Q37&lt;128400,(Q36-Q37)*0.0153,128400*0.153)</f>
        <v>494.89410600000002</v>
      </c>
    </row>
  </sheetData>
  <mergeCells count="5">
    <mergeCell ref="E1:P1"/>
    <mergeCell ref="E15:P15"/>
    <mergeCell ref="E34:P34"/>
    <mergeCell ref="B29:B30"/>
    <mergeCell ref="C29:C30"/>
  </mergeCells>
  <dataValidations count="1">
    <dataValidation type="list" allowBlank="1" showInputMessage="1" showErrorMessage="1" sqref="C31 E33 C33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Galen HdeC</dc:creator>
  <cp:lastModifiedBy>Galen HdeC</cp:lastModifiedBy>
  <dcterms:created xsi:type="dcterms:W3CDTF">2018-05-24T23:38:22Z</dcterms:created>
  <dcterms:modified xsi:type="dcterms:W3CDTF">2018-09-21T15:18:25Z</dcterms:modified>
</cp:coreProperties>
</file>